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30" activeTab="0"/>
  </bookViews>
  <sheets>
    <sheet name="КСС СМР" sheetId="1" r:id="rId1"/>
  </sheets>
  <definedNames>
    <definedName name="_xlnm.Print_Area" localSheetId="0">'КСС СМР'!$A$1:$F$53</definedName>
    <definedName name="_xlnm.Print_Titles" localSheetId="0">'КСС СМР'!$7:$8</definedName>
  </definedNames>
  <calcPr fullCalcOnLoad="1"/>
</workbook>
</file>

<file path=xl/sharedStrings.xml><?xml version="1.0" encoding="utf-8"?>
<sst xmlns="http://schemas.openxmlformats.org/spreadsheetml/2006/main" count="82" uniqueCount="60">
  <si>
    <t>№</t>
  </si>
  <si>
    <t>Вид на инвестицията</t>
  </si>
  <si>
    <t>Коли -чество</t>
  </si>
  <si>
    <t>ЧАСТ: КОНСТРУКТИВНА</t>
  </si>
  <si>
    <t>Обща сума 
без ДДС 
/лева/</t>
  </si>
  <si>
    <t>Единична цена
 без ДДС
 /лева/</t>
  </si>
  <si>
    <t>Мярка</t>
  </si>
  <si>
    <t xml:space="preserve">ЧАСТ: АРХИТЕКТУРНА </t>
  </si>
  <si>
    <t>ОБЩО ЗА ЧАСТ: АРХИТЕКТУРНА</t>
  </si>
  <si>
    <t>ЧАСТ: ГЕОДЕЗИЧЕСКА</t>
  </si>
  <si>
    <t>ОБЩО ЗА ЧАСТ: ГЕОДЕЗИЧЕСКА</t>
  </si>
  <si>
    <t>Ажурна ограда - 110 m'</t>
  </si>
  <si>
    <t>м³</t>
  </si>
  <si>
    <t>м²</t>
  </si>
  <si>
    <t>м'</t>
  </si>
  <si>
    <t>кг</t>
  </si>
  <si>
    <t>МАСИ ЗА ШАХ</t>
  </si>
  <si>
    <t>СТАЦИОНАРНА ДЪРВЕНА ПЕЙКА 50/1700 СМ.</t>
  </si>
  <si>
    <t>МЕТАЛНИ ПАРАПЕТИ ЗА МОСТ</t>
  </si>
  <si>
    <t>ОГРАДА ОТ ОГРАДНИ ПАНА С ВИСОЧИНА 2м ОТ СТРАНАТА НА ПАРКА</t>
  </si>
  <si>
    <t>Комбинирани детски съоръжения за игра и беседки</t>
  </si>
  <si>
    <t>м3</t>
  </si>
  <si>
    <t>ОБЩО ЗА ЧАСТ ЕЛЕКТРО</t>
  </si>
  <si>
    <t>ЧАСТ: ЕЛЕКТРО</t>
  </si>
  <si>
    <t>ДДС</t>
  </si>
  <si>
    <t>ОБЩО С ДДС</t>
  </si>
  <si>
    <t>ОБЩО ЗА ОБЕКТA БЕЗ ДДС:</t>
  </si>
  <si>
    <t>ДОСТАВКА И ПОЛАГАНЕ НА СКАЛНА МАСА - ФРАКЦИЯ 0,63 см</t>
  </si>
  <si>
    <t>ПЕЙКИ - ДОСТАВКА И МОНТАЖ</t>
  </si>
  <si>
    <t>КОШЧЕТА - ДОСТАВКА И МОНТАЖ</t>
  </si>
  <si>
    <t>БОРДЮРИ 500 х 80 х 160 мм - ДОСТАВКА И ПОЛАГАНЕ</t>
  </si>
  <si>
    <t>ЗИДОВЕ ОТ БЕТОННИ ТУХЛИ  460 х 300 х 200 мм - ДОСТАВКА И ЗИДАНЕ</t>
  </si>
  <si>
    <t>ЖЪЛТИ АЛЕЙНИ ПАВЕТА - ДОСТАВКА И ПОЛАГАНЕ - Съгласно проект</t>
  </si>
  <si>
    <t>ДОСТАВКА И ПОЛАГАНЕ НА СКАЛНА МАСА 4/11</t>
  </si>
  <si>
    <t>СИВИ АЛЕЙНИ ПАВЕТА - ДОСТАВКА И ПОЛАГАНЕ - Съгласно проект</t>
  </si>
  <si>
    <t>ОБЕКТ: „Изграждане на ограда и възстановяване на зона за обществен отдих в парк Божур, находящ се в УПИ І- за парк, кв.23а, гр.Божурище“</t>
  </si>
  <si>
    <t xml:space="preserve">ДОСТАВКА И МОНТАЖ КОМБИНИРАНО ДЕТСКО СЪОРЪЖЕНИЕ – Тип 1, ОТГОВАРЯЩО НА ХАРАКТЕРИСТИКИТЕ, ПОСОЧЕНИ В ТЕХНИЧЕСКАТА СПЕЦИФИКАЦИЯ </t>
  </si>
  <si>
    <t>ДОСТАВКА И МОНТАЖ КОМБИНИРАНО ДЕТСКО СЪОРЪЖЕНИЕ – Тип 2, ОТГОВАРЯЩО НА ХАРАКТЕРИСТИКИТЕ, ПОСОЧЕНИ В ТЕХНИЧЕСКАТА СПЕЦИФИКАЦИЯ</t>
  </si>
  <si>
    <r>
      <t>ПРУЖИННА КЛАТУШКА</t>
    </r>
    <r>
      <rPr>
        <sz val="11.5"/>
        <color indexed="63"/>
        <rFont val="Arial"/>
        <family val="2"/>
      </rPr>
      <t xml:space="preserve"> (ЛЮЛКА ВЕЗНА)</t>
    </r>
  </si>
  <si>
    <t>бр.</t>
  </si>
  <si>
    <t>л.м.</t>
  </si>
  <si>
    <t>м2</t>
  </si>
  <si>
    <t>СИНТЕТИЧНА УДАРОПОГЛЪЩАЩА НАСТИЛКА – 3 см.</t>
  </si>
  <si>
    <t>Изготвил:</t>
  </si>
  <si>
    <t>/подпис и печат/</t>
  </si>
  <si>
    <t>БЕСЕДКА МАЛКА - ДОСТАВКА И МОНТАЖ</t>
  </si>
  <si>
    <t>БЕСЕДКА ГОЛЯМА - ДОСТАВКА И МОНТАЖ</t>
  </si>
  <si>
    <t>НАПРАВА НА ИЗКОП ЗА ФУНДАМЕНТИ</t>
  </si>
  <si>
    <t>НАПРАВА НА КОФРАЖ ЗА ФУНДАМЕНТИ</t>
  </si>
  <si>
    <t>ДОСТАВКА И ПОЛАГАНЕ НА БЕТОН КЛАС В15</t>
  </si>
  <si>
    <t>СТОМАНЕНИ КВАДРАТНИ КОЛОНИ SHS 40X2.5 (EN 10210-2)</t>
  </si>
  <si>
    <t>ПОДМЯНА НА СЪЩЕСТВУВАЩИ СТЪЛБОВЕ С ОСВЕТИТЕЛНИ ТЕЛА</t>
  </si>
  <si>
    <t>НАПРАВА НА ОСНОВА ЗА НАСТИЛКА - ПОДЛОЖЕН БЕТОН КЛАС В25 С ДЕБЕЛИНА 5СМ, ПОЛОЖЕН ВЪРХУ УПЛЪТНЕНА ЗЕМНА ОСНОВА</t>
  </si>
  <si>
    <t>УПЛЪТНЯВАНЕ НА ЗЕМНА ОСНОВА ПОД ПОДЛОЖЕН БЕТОН</t>
  </si>
  <si>
    <t>КОФРАЖ ЗА ФУНДАМЕНТИ</t>
  </si>
  <si>
    <t>БЕТОН КЛАС В25 ЗА ФУНДАМЕНТИ</t>
  </si>
  <si>
    <t>СТОМАНЕНИ ЗАКЛАДНИ ЧАСТИ КЪМ ФУНДАМЕНТИ</t>
  </si>
  <si>
    <t>ОБЩО ЗА ЧАСТ КОНСТРУКТИВНА</t>
  </si>
  <si>
    <t xml:space="preserve">КОЛИЧЕСТВЕНО- СТОЙНОСТНА СМЕТКА </t>
  </si>
  <si>
    <t>Образец №16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</si>
</sst>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0\ _л_в_-;\-* #,##0.00\ _л_в_-;_-* \-??\ _л_в_-;_-@_-"/>
    <numFmt numFmtId="173" formatCode="_-* #,##0.00&quot; лв&quot;_-;\-* #,##0.00&quot; лв&quot;_-;_-* \-??&quot; лв&quot;_-;_-@_-"/>
    <numFmt numFmtId="174" formatCode="_-* #,##0.00\ [$лв.-402]_-;\-* #,##0.00\ [$лв.-402]_-;_-* \-??\ [$лв.-402]_-;_-@_-"/>
    <numFmt numFmtId="175" formatCode="##0.00"/>
    <numFmt numFmtId="176" formatCode="#,##0.00\ [$лв.-402];[Red]\-#,##0.00\ [$лв.-402]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"/>
    <numFmt numFmtId="183" formatCode="#,##0.0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</numFmts>
  <fonts count="57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ba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u val="single"/>
      <sz val="1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1.5"/>
      <color indexed="63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.5"/>
      <color indexed="30"/>
      <name val="Arial"/>
      <family val="2"/>
    </font>
    <font>
      <sz val="18"/>
      <color indexed="54"/>
      <name val="Calibri Light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0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0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0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1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2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3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50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51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5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" fillId="54" borderId="14" applyNumberFormat="0" applyAlignment="0" applyProtection="0"/>
    <xf numFmtId="0" fontId="53" fillId="45" borderId="15" applyNumberFormat="0" applyAlignment="0" applyProtection="0"/>
    <xf numFmtId="0" fontId="13" fillId="46" borderId="16" applyNumberFormat="0" applyAlignment="0" applyProtection="0"/>
    <xf numFmtId="0" fontId="13" fillId="46" borderId="16" applyNumberFormat="0" applyAlignment="0" applyProtection="0"/>
    <xf numFmtId="9" fontId="0" fillId="0" borderId="0" applyFill="0" applyBorder="0" applyAlignment="0" applyProtection="0"/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43" borderId="0" applyNumberFormat="0" applyBorder="0" applyAlignment="0" applyProtection="0"/>
    <xf numFmtId="0" fontId="0" fillId="54" borderId="14" applyNumberFormat="0" applyAlignment="0" applyProtection="0"/>
    <xf numFmtId="0" fontId="10" fillId="13" borderId="2" applyNumberForma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3" fillId="46" borderId="16" applyNumberFormat="0" applyAlignment="0" applyProtection="0"/>
    <xf numFmtId="0" fontId="6" fillId="46" borderId="2" applyNumberFormat="0" applyAlignment="0" applyProtection="0"/>
    <xf numFmtId="0" fontId="7" fillId="48" borderId="4" applyNumberFormat="0" applyAlignment="0" applyProtection="0"/>
    <xf numFmtId="0" fontId="5" fillId="5" borderId="0" applyNumberFormat="0" applyBorder="0" applyAlignment="0" applyProtection="0"/>
    <xf numFmtId="0" fontId="12" fillId="5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4" fillId="0" borderId="18" applyNumberFormat="0" applyFill="0" applyAlignment="0" applyProtection="0"/>
  </cellStyleXfs>
  <cellXfs count="111">
    <xf numFmtId="0" fontId="0" fillId="0" borderId="0" xfId="0" applyAlignment="1">
      <alignment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/>
    </xf>
    <xf numFmtId="2" fontId="24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1" fontId="25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55" borderId="20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right" wrapText="1"/>
    </xf>
    <xf numFmtId="0" fontId="1" fillId="55" borderId="22" xfId="0" applyFont="1" applyFill="1" applyBorder="1" applyAlignment="1">
      <alignment horizontal="center" vertical="center" wrapText="1"/>
    </xf>
    <xf numFmtId="2" fontId="1" fillId="55" borderId="22" xfId="0" applyNumberFormat="1" applyFont="1" applyFill="1" applyBorder="1" applyAlignment="1">
      <alignment vertical="center" wrapText="1"/>
    </xf>
    <xf numFmtId="2" fontId="1" fillId="55" borderId="23" xfId="0" applyNumberFormat="1" applyFont="1" applyFill="1" applyBorder="1" applyAlignment="1">
      <alignment horizontal="right" vertical="center" wrapText="1"/>
    </xf>
    <xf numFmtId="4" fontId="2" fillId="55" borderId="19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3" fontId="25" fillId="0" borderId="34" xfId="0" applyNumberFormat="1" applyFont="1" applyBorder="1" applyAlignment="1">
      <alignment horizontal="center" vertical="center"/>
    </xf>
    <xf numFmtId="0" fontId="1" fillId="56" borderId="20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right" wrapText="1"/>
    </xf>
    <xf numFmtId="0" fontId="1" fillId="56" borderId="22" xfId="0" applyFont="1" applyFill="1" applyBorder="1" applyAlignment="1">
      <alignment horizontal="center" vertical="center" wrapText="1"/>
    </xf>
    <xf numFmtId="2" fontId="1" fillId="56" borderId="22" xfId="0" applyNumberFormat="1" applyFont="1" applyFill="1" applyBorder="1" applyAlignment="1">
      <alignment vertical="center" wrapText="1"/>
    </xf>
    <xf numFmtId="2" fontId="1" fillId="56" borderId="23" xfId="0" applyNumberFormat="1" applyFont="1" applyFill="1" applyBorder="1" applyAlignment="1">
      <alignment horizontal="right" vertical="center" wrapText="1"/>
    </xf>
    <xf numFmtId="4" fontId="2" fillId="56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0" fontId="1" fillId="55" borderId="19" xfId="0" applyFont="1" applyFill="1" applyBorder="1" applyAlignment="1">
      <alignment horizontal="center" vertical="top"/>
    </xf>
    <xf numFmtId="0" fontId="26" fillId="55" borderId="20" xfId="0" applyFont="1" applyFill="1" applyBorder="1" applyAlignment="1">
      <alignment vertical="top" wrapText="1"/>
    </xf>
    <xf numFmtId="2" fontId="1" fillId="55" borderId="20" xfId="0" applyNumberFormat="1" applyFont="1" applyFill="1" applyBorder="1" applyAlignment="1">
      <alignment horizontal="right" vertical="top"/>
    </xf>
    <xf numFmtId="0" fontId="1" fillId="55" borderId="19" xfId="0" applyFont="1" applyFill="1" applyBorder="1" applyAlignment="1">
      <alignment/>
    </xf>
    <xf numFmtId="4" fontId="1" fillId="55" borderId="19" xfId="0" applyNumberFormat="1" applyFont="1" applyFill="1" applyBorder="1" applyAlignment="1">
      <alignment horizontal="right" vertical="center"/>
    </xf>
    <xf numFmtId="2" fontId="2" fillId="55" borderId="19" xfId="0" applyNumberFormat="1" applyFont="1" applyFill="1" applyBorder="1" applyAlignment="1">
      <alignment horizontal="right" vertical="center"/>
    </xf>
    <xf numFmtId="4" fontId="2" fillId="55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57" borderId="35" xfId="0" applyFont="1" applyFill="1" applyBorder="1" applyAlignment="1">
      <alignment horizontal="center" vertical="center"/>
    </xf>
    <xf numFmtId="0" fontId="1" fillId="58" borderId="19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2" fontId="1" fillId="57" borderId="23" xfId="0" applyNumberFormat="1" applyFont="1" applyFill="1" applyBorder="1" applyAlignment="1">
      <alignment horizontal="right" vertical="center"/>
    </xf>
    <xf numFmtId="4" fontId="27" fillId="0" borderId="23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2" fontId="1" fillId="0" borderId="23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/>
    </xf>
    <xf numFmtId="0" fontId="1" fillId="58" borderId="19" xfId="0" applyFont="1" applyFill="1" applyBorder="1" applyAlignment="1">
      <alignment horizontal="center" wrapText="1"/>
    </xf>
    <xf numFmtId="0" fontId="1" fillId="58" borderId="19" xfId="0" applyFont="1" applyFill="1" applyBorder="1" applyAlignment="1">
      <alignment horizontal="right"/>
    </xf>
    <xf numFmtId="2" fontId="1" fillId="57" borderId="23" xfId="0" applyNumberFormat="1" applyFont="1" applyFill="1" applyBorder="1" applyAlignment="1">
      <alignment horizontal="right" vertical="center"/>
    </xf>
    <xf numFmtId="0" fontId="2" fillId="55" borderId="28" xfId="0" applyFont="1" applyFill="1" applyBorder="1" applyAlignment="1">
      <alignment horizontal="right" wrapText="1"/>
    </xf>
    <xf numFmtId="0" fontId="1" fillId="55" borderId="28" xfId="0" applyFont="1" applyFill="1" applyBorder="1" applyAlignment="1">
      <alignment horizontal="center" vertical="center" wrapText="1"/>
    </xf>
    <xf numFmtId="2" fontId="1" fillId="55" borderId="28" xfId="0" applyNumberFormat="1" applyFont="1" applyFill="1" applyBorder="1" applyAlignment="1">
      <alignment vertical="center" wrapText="1"/>
    </xf>
    <xf numFmtId="0" fontId="26" fillId="55" borderId="27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55" borderId="28" xfId="0" applyFont="1" applyFill="1" applyBorder="1" applyAlignment="1">
      <alignment horizontal="right" wrapText="1"/>
    </xf>
    <xf numFmtId="0" fontId="2" fillId="55" borderId="20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55" borderId="20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55" borderId="36" xfId="0" applyFont="1" applyFill="1" applyBorder="1" applyAlignment="1">
      <alignment horizontal="left" vertical="center"/>
    </xf>
    <xf numFmtId="0" fontId="25" fillId="55" borderId="0" xfId="0" applyFont="1" applyFill="1" applyBorder="1" applyAlignment="1">
      <alignment horizontal="left" vertical="center"/>
    </xf>
    <xf numFmtId="0" fontId="0" fillId="55" borderId="37" xfId="0" applyFill="1" applyBorder="1" applyAlignment="1">
      <alignment vertical="center"/>
    </xf>
    <xf numFmtId="0" fontId="2" fillId="55" borderId="38" xfId="0" applyFont="1" applyFill="1" applyBorder="1" applyAlignment="1">
      <alignment horizontal="left" vertical="center"/>
    </xf>
    <xf numFmtId="0" fontId="2" fillId="55" borderId="39" xfId="0" applyFont="1" applyFill="1" applyBorder="1" applyAlignment="1">
      <alignment horizontal="left" vertical="center"/>
    </xf>
    <xf numFmtId="0" fontId="31" fillId="55" borderId="40" xfId="0" applyFont="1" applyFill="1" applyBorder="1" applyAlignment="1">
      <alignment vertical="center"/>
    </xf>
    <xf numFmtId="0" fontId="2" fillId="59" borderId="41" xfId="0" applyFont="1" applyFill="1" applyBorder="1" applyAlignment="1">
      <alignment horizontal="left" vertical="center"/>
    </xf>
    <xf numFmtId="0" fontId="2" fillId="59" borderId="42" xfId="0" applyFont="1" applyFill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4" fontId="38" fillId="0" borderId="0" xfId="0" applyNumberFormat="1" applyFont="1" applyAlignment="1">
      <alignment vertical="center"/>
    </xf>
  </cellXfs>
  <cellStyles count="19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 3" xfId="89"/>
    <cellStyle name="Accent2" xfId="90"/>
    <cellStyle name="Accent2 2" xfId="91"/>
    <cellStyle name="Accent2 3" xfId="92"/>
    <cellStyle name="Accent3" xfId="93"/>
    <cellStyle name="Accent3 2" xfId="94"/>
    <cellStyle name="Accent3 3" xfId="95"/>
    <cellStyle name="Accent4" xfId="96"/>
    <cellStyle name="Accent4 2" xfId="97"/>
    <cellStyle name="Accent4 3" xfId="98"/>
    <cellStyle name="Accent5" xfId="99"/>
    <cellStyle name="Accent5 2" xfId="100"/>
    <cellStyle name="Accent5 3" xfId="101"/>
    <cellStyle name="Accent6" xfId="102"/>
    <cellStyle name="Accent6 2" xfId="103"/>
    <cellStyle name="Accent6 3" xfId="104"/>
    <cellStyle name="Bad" xfId="105"/>
    <cellStyle name="Bad 2" xfId="106"/>
    <cellStyle name="Bad 3" xfId="107"/>
    <cellStyle name="Calculation" xfId="108"/>
    <cellStyle name="Calculation 2" xfId="109"/>
    <cellStyle name="Calculation 3" xfId="110"/>
    <cellStyle name="Check Cell" xfId="111"/>
    <cellStyle name="Check Cell 2" xfId="112"/>
    <cellStyle name="Check Cell 3" xfId="113"/>
    <cellStyle name="Comma" xfId="114"/>
    <cellStyle name="Comma [0]" xfId="115"/>
    <cellStyle name="Currency" xfId="116"/>
    <cellStyle name="Currency [0]" xfId="117"/>
    <cellStyle name="Excel Built-in Normal" xfId="118"/>
    <cellStyle name="Explanatory Text" xfId="119"/>
    <cellStyle name="Explanatory Text 2" xfId="120"/>
    <cellStyle name="Explanatory Text 3" xfId="121"/>
    <cellStyle name="Followed Hyperlink" xfId="122"/>
    <cellStyle name="Good" xfId="123"/>
    <cellStyle name="Good 2" xfId="124"/>
    <cellStyle name="Good 3" xfId="125"/>
    <cellStyle name="Heading 1" xfId="126"/>
    <cellStyle name="Heading 1 2" xfId="127"/>
    <cellStyle name="Heading 1 3" xfId="128"/>
    <cellStyle name="Heading 2" xfId="129"/>
    <cellStyle name="Heading 2 2" xfId="130"/>
    <cellStyle name="Heading 2 3" xfId="131"/>
    <cellStyle name="Heading 3" xfId="132"/>
    <cellStyle name="Heading 3 2" xfId="133"/>
    <cellStyle name="Heading 3 3" xfId="134"/>
    <cellStyle name="Heading 4" xfId="135"/>
    <cellStyle name="Heading 4 2" xfId="136"/>
    <cellStyle name="Heading 4 3" xfId="137"/>
    <cellStyle name="Hyperlink" xfId="138"/>
    <cellStyle name="Hyperlink 2" xfId="139"/>
    <cellStyle name="Hyperlink 3" xfId="140"/>
    <cellStyle name="Input" xfId="141"/>
    <cellStyle name="Input 2" xfId="142"/>
    <cellStyle name="Input 3" xfId="143"/>
    <cellStyle name="Linked Cell" xfId="144"/>
    <cellStyle name="Linked Cell 2" xfId="145"/>
    <cellStyle name="Linked Cell 3" xfId="146"/>
    <cellStyle name="Neutral" xfId="147"/>
    <cellStyle name="Neutral 2" xfId="148"/>
    <cellStyle name="Neutral 3" xfId="149"/>
    <cellStyle name="Normal 2" xfId="150"/>
    <cellStyle name="Normal 2 2" xfId="151"/>
    <cellStyle name="Normal 2 3" xfId="152"/>
    <cellStyle name="Normal 2 4" xfId="153"/>
    <cellStyle name="Normal 3" xfId="154"/>
    <cellStyle name="Normal 3 2" xfId="155"/>
    <cellStyle name="Normal 4" xfId="156"/>
    <cellStyle name="Normal 4 2" xfId="157"/>
    <cellStyle name="Normal 4 3" xfId="158"/>
    <cellStyle name="Normal 4 4" xfId="159"/>
    <cellStyle name="Normal 5" xfId="160"/>
    <cellStyle name="Normal 6" xfId="161"/>
    <cellStyle name="Normal 7" xfId="162"/>
    <cellStyle name="Note" xfId="163"/>
    <cellStyle name="Note 2" xfId="164"/>
    <cellStyle name="Note 2 2" xfId="165"/>
    <cellStyle name="Note 3" xfId="166"/>
    <cellStyle name="Output" xfId="167"/>
    <cellStyle name="Output 2" xfId="168"/>
    <cellStyle name="Output 3" xfId="169"/>
    <cellStyle name="Percent" xfId="170"/>
    <cellStyle name="Style 1" xfId="171"/>
    <cellStyle name="Title" xfId="172"/>
    <cellStyle name="Title 2" xfId="173"/>
    <cellStyle name="Title 3" xfId="174"/>
    <cellStyle name="Total" xfId="175"/>
    <cellStyle name="Total 2" xfId="176"/>
    <cellStyle name="Total 3" xfId="177"/>
    <cellStyle name="Warning Text" xfId="178"/>
    <cellStyle name="Warning Text 2" xfId="179"/>
    <cellStyle name="Warning Text 3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Бележка" xfId="187"/>
    <cellStyle name="Вход" xfId="188"/>
    <cellStyle name="Добър" xfId="189"/>
    <cellStyle name="Заглавие" xfId="190"/>
    <cellStyle name="Заглавие 1" xfId="191"/>
    <cellStyle name="Заглавие 2" xfId="192"/>
    <cellStyle name="Заглавие 3" xfId="193"/>
    <cellStyle name="Заглавие 4" xfId="194"/>
    <cellStyle name="Изход" xfId="195"/>
    <cellStyle name="Изчисление" xfId="196"/>
    <cellStyle name="Контролна клетка" xfId="197"/>
    <cellStyle name="Лош" xfId="198"/>
    <cellStyle name="Неутрален" xfId="199"/>
    <cellStyle name="Обяснителен текст" xfId="200"/>
    <cellStyle name="Предупредителен текст" xfId="201"/>
    <cellStyle name="Свързана клетка" xfId="202"/>
    <cellStyle name="Сума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90" zoomScaleNormal="90" zoomScaleSheetLayoutView="70" zoomScalePageLayoutView="0" workbookViewId="0" topLeftCell="A31">
      <selection activeCell="A1" sqref="A1:F53"/>
    </sheetView>
  </sheetViews>
  <sheetFormatPr defaultColWidth="9.140625" defaultRowHeight="12.75" outlineLevelRow="1"/>
  <cols>
    <col min="1" max="1" width="5.28125" style="10" customWidth="1"/>
    <col min="2" max="2" width="70.7109375" style="23" customWidth="1"/>
    <col min="3" max="3" width="10.7109375" style="10" customWidth="1"/>
    <col min="4" max="4" width="10.7109375" style="11" customWidth="1"/>
    <col min="5" max="5" width="15.7109375" style="12" customWidth="1"/>
    <col min="6" max="6" width="17.140625" style="13" customWidth="1"/>
    <col min="7" max="7" width="11.8515625" style="9" customWidth="1"/>
    <col min="8" max="16384" width="9.140625" style="9" customWidth="1"/>
  </cols>
  <sheetData>
    <row r="1" ht="15.75">
      <c r="F1" s="110" t="s">
        <v>59</v>
      </c>
    </row>
    <row r="2" spans="1:6" ht="42.75" customHeight="1">
      <c r="A2" s="103" t="s">
        <v>58</v>
      </c>
      <c r="B2" s="104"/>
      <c r="C2" s="104"/>
      <c r="D2" s="104"/>
      <c r="E2" s="105"/>
      <c r="F2" s="106"/>
    </row>
    <row r="3" spans="1:6" ht="15" customHeight="1">
      <c r="A3" s="33"/>
      <c r="B3" s="34"/>
      <c r="C3" s="35"/>
      <c r="D3" s="36"/>
      <c r="E3" s="37"/>
      <c r="F3" s="38"/>
    </row>
    <row r="4" spans="1:6" ht="18.75" customHeight="1">
      <c r="A4" s="107" t="s">
        <v>35</v>
      </c>
      <c r="B4" s="108"/>
      <c r="C4" s="108"/>
      <c r="D4" s="108"/>
      <c r="E4" s="108"/>
      <c r="F4" s="109"/>
    </row>
    <row r="5" spans="1:6" ht="27" customHeight="1">
      <c r="A5" s="108"/>
      <c r="B5" s="108"/>
      <c r="C5" s="108"/>
      <c r="D5" s="108"/>
      <c r="E5" s="108"/>
      <c r="F5" s="109"/>
    </row>
    <row r="6" spans="1:6" ht="15.75">
      <c r="A6" s="39"/>
      <c r="B6" s="40"/>
      <c r="C6" s="41"/>
      <c r="D6" s="42"/>
      <c r="E6" s="43"/>
      <c r="F6" s="44"/>
    </row>
    <row r="7" spans="1:6" s="14" customFormat="1" ht="54.75" customHeight="1">
      <c r="A7" s="45" t="s">
        <v>0</v>
      </c>
      <c r="B7" s="46" t="s">
        <v>1</v>
      </c>
      <c r="C7" s="46" t="s">
        <v>6</v>
      </c>
      <c r="D7" s="47" t="s">
        <v>2</v>
      </c>
      <c r="E7" s="47" t="s">
        <v>5</v>
      </c>
      <c r="F7" s="48" t="s">
        <v>4</v>
      </c>
    </row>
    <row r="8" spans="1:6" s="15" customFormat="1" ht="15" customHeight="1">
      <c r="A8" s="49">
        <v>1</v>
      </c>
      <c r="B8" s="21">
        <v>2</v>
      </c>
      <c r="C8" s="20">
        <v>3</v>
      </c>
      <c r="D8" s="22">
        <v>4</v>
      </c>
      <c r="E8" s="22">
        <v>5</v>
      </c>
      <c r="F8" s="50">
        <v>6</v>
      </c>
    </row>
    <row r="9" spans="1:6" s="24" customFormat="1" ht="18" customHeight="1">
      <c r="A9" s="100" t="s">
        <v>7</v>
      </c>
      <c r="B9" s="101"/>
      <c r="C9" s="101"/>
      <c r="D9" s="101"/>
      <c r="E9" s="101"/>
      <c r="F9" s="102"/>
    </row>
    <row r="10" spans="1:6" s="24" customFormat="1" ht="18" customHeight="1" outlineLevel="1">
      <c r="A10" s="71">
        <v>1</v>
      </c>
      <c r="B10" s="72" t="s">
        <v>19</v>
      </c>
      <c r="C10" s="79" t="s">
        <v>40</v>
      </c>
      <c r="D10" s="80">
        <v>110</v>
      </c>
      <c r="E10" s="74"/>
      <c r="F10" s="5">
        <f>SUM(D10*E10)</f>
        <v>0</v>
      </c>
    </row>
    <row r="11" spans="1:6" s="24" customFormat="1" ht="18" customHeight="1" outlineLevel="1">
      <c r="A11" s="71">
        <f>A10+1</f>
        <v>2</v>
      </c>
      <c r="B11" s="72" t="s">
        <v>32</v>
      </c>
      <c r="C11" s="79" t="s">
        <v>41</v>
      </c>
      <c r="D11" s="80">
        <v>591.69</v>
      </c>
      <c r="E11" s="74"/>
      <c r="F11" s="5">
        <f aca="true" t="shared" si="0" ref="F11:F25">SUM(D11*E11)</f>
        <v>0</v>
      </c>
    </row>
    <row r="12" spans="1:6" s="24" customFormat="1" ht="18" customHeight="1" outlineLevel="1">
      <c r="A12" s="71">
        <f>A11+1</f>
        <v>3</v>
      </c>
      <c r="B12" s="72" t="s">
        <v>34</v>
      </c>
      <c r="C12" s="79" t="s">
        <v>41</v>
      </c>
      <c r="D12" s="80">
        <v>1297.58</v>
      </c>
      <c r="E12" s="74"/>
      <c r="F12" s="5">
        <f t="shared" si="0"/>
        <v>0</v>
      </c>
    </row>
    <row r="13" spans="1:6" s="24" customFormat="1" ht="18" customHeight="1" outlineLevel="1">
      <c r="A13" s="71">
        <f aca="true" t="shared" si="1" ref="A13:A20">A12+1</f>
        <v>4</v>
      </c>
      <c r="B13" s="72" t="s">
        <v>31</v>
      </c>
      <c r="C13" s="79" t="s">
        <v>21</v>
      </c>
      <c r="D13" s="80">
        <v>44.45</v>
      </c>
      <c r="E13" s="74"/>
      <c r="F13" s="5">
        <f t="shared" si="0"/>
        <v>0</v>
      </c>
    </row>
    <row r="14" spans="1:6" s="24" customFormat="1" ht="18" customHeight="1" outlineLevel="1">
      <c r="A14" s="71">
        <f t="shared" si="1"/>
        <v>5</v>
      </c>
      <c r="B14" s="72" t="s">
        <v>30</v>
      </c>
      <c r="C14" s="79" t="s">
        <v>40</v>
      </c>
      <c r="D14" s="80">
        <v>351.95</v>
      </c>
      <c r="E14" s="75"/>
      <c r="F14" s="5">
        <f t="shared" si="0"/>
        <v>0</v>
      </c>
    </row>
    <row r="15" spans="1:6" s="24" customFormat="1" ht="18" customHeight="1" outlineLevel="1">
      <c r="A15" s="71">
        <f t="shared" si="1"/>
        <v>6</v>
      </c>
      <c r="B15" s="72" t="s">
        <v>28</v>
      </c>
      <c r="C15" s="79" t="s">
        <v>39</v>
      </c>
      <c r="D15" s="80">
        <v>20</v>
      </c>
      <c r="E15" s="74"/>
      <c r="F15" s="5">
        <f t="shared" si="0"/>
        <v>0</v>
      </c>
    </row>
    <row r="16" spans="1:6" s="24" customFormat="1" ht="18" customHeight="1" outlineLevel="1">
      <c r="A16" s="71">
        <f t="shared" si="1"/>
        <v>7</v>
      </c>
      <c r="B16" s="72" t="s">
        <v>29</v>
      </c>
      <c r="C16" s="79" t="s">
        <v>39</v>
      </c>
      <c r="D16" s="80">
        <v>12</v>
      </c>
      <c r="E16" s="76"/>
      <c r="F16" s="5">
        <f t="shared" si="0"/>
        <v>0</v>
      </c>
    </row>
    <row r="17" spans="1:6" s="24" customFormat="1" ht="18" customHeight="1" outlineLevel="1">
      <c r="A17" s="71">
        <f t="shared" si="1"/>
        <v>8</v>
      </c>
      <c r="B17" s="72" t="s">
        <v>16</v>
      </c>
      <c r="C17" s="79" t="s">
        <v>39</v>
      </c>
      <c r="D17" s="80">
        <v>2</v>
      </c>
      <c r="E17" s="77"/>
      <c r="F17" s="5">
        <f t="shared" si="0"/>
        <v>0</v>
      </c>
    </row>
    <row r="18" spans="1:6" s="24" customFormat="1" ht="18" customHeight="1" outlineLevel="1">
      <c r="A18" s="71">
        <f t="shared" si="1"/>
        <v>9</v>
      </c>
      <c r="B18" s="72" t="s">
        <v>17</v>
      </c>
      <c r="C18" s="79" t="s">
        <v>39</v>
      </c>
      <c r="D18" s="80">
        <v>1</v>
      </c>
      <c r="E18" s="77"/>
      <c r="F18" s="5">
        <f t="shared" si="0"/>
        <v>0</v>
      </c>
    </row>
    <row r="19" spans="1:6" s="24" customFormat="1" ht="18" customHeight="1" outlineLevel="1">
      <c r="A19" s="71">
        <f t="shared" si="1"/>
        <v>10</v>
      </c>
      <c r="B19" s="72" t="s">
        <v>45</v>
      </c>
      <c r="C19" s="79" t="s">
        <v>39</v>
      </c>
      <c r="D19" s="80">
        <v>1</v>
      </c>
      <c r="E19" s="78"/>
      <c r="F19" s="5">
        <f t="shared" si="0"/>
        <v>0</v>
      </c>
    </row>
    <row r="20" spans="1:6" s="24" customFormat="1" ht="53.25" customHeight="1" outlineLevel="1">
      <c r="A20" s="71">
        <f t="shared" si="1"/>
        <v>11</v>
      </c>
      <c r="B20" s="72" t="s">
        <v>36</v>
      </c>
      <c r="C20" s="79" t="s">
        <v>39</v>
      </c>
      <c r="D20" s="80">
        <v>1</v>
      </c>
      <c r="E20" s="77"/>
      <c r="F20" s="5">
        <f t="shared" si="0"/>
        <v>0</v>
      </c>
    </row>
    <row r="21" spans="1:6" s="24" customFormat="1" ht="50.25" customHeight="1" outlineLevel="1">
      <c r="A21" s="71">
        <v>12</v>
      </c>
      <c r="B21" s="72" t="s">
        <v>37</v>
      </c>
      <c r="C21" s="79" t="s">
        <v>39</v>
      </c>
      <c r="D21" s="80">
        <v>1</v>
      </c>
      <c r="E21" s="77"/>
      <c r="F21" s="5">
        <f t="shared" si="0"/>
        <v>0</v>
      </c>
    </row>
    <row r="22" spans="1:6" s="24" customFormat="1" ht="22.5" customHeight="1" outlineLevel="1">
      <c r="A22" s="71">
        <v>13</v>
      </c>
      <c r="B22" s="72" t="s">
        <v>38</v>
      </c>
      <c r="C22" s="79" t="s">
        <v>39</v>
      </c>
      <c r="D22" s="80">
        <v>1</v>
      </c>
      <c r="E22" s="77"/>
      <c r="F22" s="5">
        <f t="shared" si="0"/>
        <v>0</v>
      </c>
    </row>
    <row r="23" spans="1:6" s="24" customFormat="1" ht="22.5" customHeight="1" outlineLevel="1">
      <c r="A23" s="71">
        <v>14</v>
      </c>
      <c r="B23" s="72" t="s">
        <v>42</v>
      </c>
      <c r="C23" s="79" t="s">
        <v>41</v>
      </c>
      <c r="D23" s="80">
        <v>85</v>
      </c>
      <c r="E23" s="77"/>
      <c r="F23" s="5">
        <f t="shared" si="0"/>
        <v>0</v>
      </c>
    </row>
    <row r="24" spans="1:6" s="24" customFormat="1" ht="28.5" customHeight="1" outlineLevel="1">
      <c r="A24" s="71">
        <v>15</v>
      </c>
      <c r="B24" s="72" t="s">
        <v>46</v>
      </c>
      <c r="C24" s="79" t="s">
        <v>39</v>
      </c>
      <c r="D24" s="80">
        <v>1</v>
      </c>
      <c r="E24" s="77"/>
      <c r="F24" s="5">
        <f t="shared" si="0"/>
        <v>0</v>
      </c>
    </row>
    <row r="25" spans="1:6" s="24" customFormat="1" ht="18" customHeight="1" outlineLevel="1">
      <c r="A25" s="71">
        <v>16</v>
      </c>
      <c r="B25" s="72" t="s">
        <v>18</v>
      </c>
      <c r="C25" s="79" t="s">
        <v>40</v>
      </c>
      <c r="D25" s="80">
        <v>12</v>
      </c>
      <c r="E25" s="81"/>
      <c r="F25" s="5">
        <f t="shared" si="0"/>
        <v>0</v>
      </c>
    </row>
    <row r="26" spans="1:9" s="25" customFormat="1" ht="18" customHeight="1">
      <c r="A26" s="27"/>
      <c r="B26" s="82" t="s">
        <v>8</v>
      </c>
      <c r="C26" s="83"/>
      <c r="D26" s="84"/>
      <c r="E26" s="31"/>
      <c r="F26" s="32">
        <f>SUM(F10:F25)</f>
        <v>0</v>
      </c>
      <c r="I26"/>
    </row>
    <row r="27" spans="1:9" s="25" customFormat="1" ht="18" customHeight="1">
      <c r="A27" s="88" t="s">
        <v>23</v>
      </c>
      <c r="B27" s="89"/>
      <c r="C27" s="89"/>
      <c r="D27" s="89"/>
      <c r="E27" s="89"/>
      <c r="F27" s="90"/>
      <c r="I27"/>
    </row>
    <row r="28" spans="1:6" s="26" customFormat="1" ht="18" customHeight="1">
      <c r="A28" s="59">
        <v>1</v>
      </c>
      <c r="B28" s="25" t="s">
        <v>51</v>
      </c>
      <c r="C28" s="70" t="s">
        <v>39</v>
      </c>
      <c r="D28" s="60">
        <v>10</v>
      </c>
      <c r="E28" s="61"/>
      <c r="F28" s="62">
        <f>SUM(D28*E28)</f>
        <v>0</v>
      </c>
    </row>
    <row r="29" spans="1:6" s="26" customFormat="1" ht="18" customHeight="1">
      <c r="A29" s="91" t="s">
        <v>22</v>
      </c>
      <c r="B29" s="92"/>
      <c r="C29" s="92"/>
      <c r="D29" s="92"/>
      <c r="E29" s="93"/>
      <c r="F29" s="32">
        <f>SUM(F28)</f>
        <v>0</v>
      </c>
    </row>
    <row r="30" spans="1:6" s="16" customFormat="1" ht="18" customHeight="1">
      <c r="A30" s="94" t="s">
        <v>3</v>
      </c>
      <c r="B30" s="95"/>
      <c r="C30" s="95"/>
      <c r="D30" s="95"/>
      <c r="E30" s="95"/>
      <c r="F30" s="96"/>
    </row>
    <row r="31" spans="1:6" s="18" customFormat="1" ht="15.75" outlineLevel="1">
      <c r="A31" s="63"/>
      <c r="B31" s="64" t="s">
        <v>11</v>
      </c>
      <c r="C31" s="63"/>
      <c r="D31" s="65"/>
      <c r="E31" s="66"/>
      <c r="F31" s="67"/>
    </row>
    <row r="32" spans="1:6" s="18" customFormat="1" ht="15.75" outlineLevel="1">
      <c r="A32" s="7">
        <f>A31+1</f>
        <v>1</v>
      </c>
      <c r="B32" s="86" t="s">
        <v>47</v>
      </c>
      <c r="C32" s="7" t="s">
        <v>12</v>
      </c>
      <c r="D32" s="8">
        <f>45*0.4*0.4*0.8</f>
        <v>5.760000000000001</v>
      </c>
      <c r="E32" s="57"/>
      <c r="F32" s="5">
        <f>SUM(D32*E32)</f>
        <v>0</v>
      </c>
    </row>
    <row r="33" spans="1:6" s="18" customFormat="1" ht="15.75" outlineLevel="1">
      <c r="A33" s="7">
        <f>A32+1</f>
        <v>2</v>
      </c>
      <c r="B33" s="86" t="s">
        <v>48</v>
      </c>
      <c r="C33" s="7" t="s">
        <v>13</v>
      </c>
      <c r="D33" s="8">
        <f>45*(0.4*4*0.8)</f>
        <v>57.60000000000001</v>
      </c>
      <c r="E33" s="57"/>
      <c r="F33" s="5">
        <f>SUM(D33*E33)</f>
        <v>0</v>
      </c>
    </row>
    <row r="34" spans="1:6" s="18" customFormat="1" ht="15.75" outlineLevel="1">
      <c r="A34" s="7">
        <f>A33+1</f>
        <v>3</v>
      </c>
      <c r="B34" s="86" t="s">
        <v>49</v>
      </c>
      <c r="C34" s="7" t="s">
        <v>12</v>
      </c>
      <c r="D34" s="8">
        <f>45*(0.4*0.4*0.8)</f>
        <v>5.760000000000002</v>
      </c>
      <c r="E34" s="57"/>
      <c r="F34" s="5">
        <f>SUM(D34*E34)</f>
        <v>0</v>
      </c>
    </row>
    <row r="35" spans="1:6" s="18" customFormat="1" ht="15.75" outlineLevel="1">
      <c r="A35" s="7">
        <f>A34+1</f>
        <v>4</v>
      </c>
      <c r="B35" s="86" t="s">
        <v>50</v>
      </c>
      <c r="C35" s="7" t="s">
        <v>14</v>
      </c>
      <c r="D35" s="8">
        <f>45*2.75</f>
        <v>123.75</v>
      </c>
      <c r="E35" s="57"/>
      <c r="F35" s="5">
        <f>SUM(D35*E35)</f>
        <v>0</v>
      </c>
    </row>
    <row r="36" spans="1:6" s="18" customFormat="1" ht="15.75" outlineLevel="1">
      <c r="A36" s="63"/>
      <c r="B36" s="85" t="s">
        <v>20</v>
      </c>
      <c r="C36" s="63"/>
      <c r="D36" s="65"/>
      <c r="E36" s="66"/>
      <c r="F36" s="67"/>
    </row>
    <row r="37" spans="1:6" s="18" customFormat="1" ht="15.75" outlineLevel="1">
      <c r="A37" s="7">
        <v>1</v>
      </c>
      <c r="B37" s="86" t="s">
        <v>47</v>
      </c>
      <c r="C37" s="7" t="s">
        <v>12</v>
      </c>
      <c r="D37" s="8">
        <v>7.4</v>
      </c>
      <c r="E37" s="57"/>
      <c r="F37" s="58">
        <f aca="true" t="shared" si="2" ref="F37:F42">+D37*E37</f>
        <v>0</v>
      </c>
    </row>
    <row r="38" spans="1:6" s="18" customFormat="1" ht="31.5" outlineLevel="1">
      <c r="A38" s="7">
        <v>2</v>
      </c>
      <c r="B38" s="86" t="s">
        <v>52</v>
      </c>
      <c r="C38" s="7" t="s">
        <v>12</v>
      </c>
      <c r="D38" s="8">
        <f>133*0.05</f>
        <v>6.65</v>
      </c>
      <c r="E38" s="57"/>
      <c r="F38" s="58">
        <f t="shared" si="2"/>
        <v>0</v>
      </c>
    </row>
    <row r="39" spans="1:6" s="18" customFormat="1" ht="15.75" outlineLevel="1">
      <c r="A39" s="7">
        <v>3</v>
      </c>
      <c r="B39" s="86" t="s">
        <v>53</v>
      </c>
      <c r="C39" s="7" t="s">
        <v>13</v>
      </c>
      <c r="D39" s="8">
        <v>100</v>
      </c>
      <c r="E39" s="57"/>
      <c r="F39" s="58">
        <f t="shared" si="2"/>
        <v>0</v>
      </c>
    </row>
    <row r="40" spans="1:6" s="18" customFormat="1" ht="15.75" outlineLevel="1">
      <c r="A40" s="7">
        <v>4</v>
      </c>
      <c r="B40" s="86" t="s">
        <v>54</v>
      </c>
      <c r="C40" s="7" t="s">
        <v>13</v>
      </c>
      <c r="D40" s="8">
        <f>12.81*3</f>
        <v>38.43</v>
      </c>
      <c r="E40" s="57"/>
      <c r="F40" s="58">
        <f t="shared" si="2"/>
        <v>0</v>
      </c>
    </row>
    <row r="41" spans="1:6" s="18" customFormat="1" ht="15.75" outlineLevel="1">
      <c r="A41" s="7">
        <v>5</v>
      </c>
      <c r="B41" s="86" t="s">
        <v>55</v>
      </c>
      <c r="C41" s="7" t="s">
        <v>12</v>
      </c>
      <c r="D41" s="8">
        <f>0.96*3</f>
        <v>2.88</v>
      </c>
      <c r="E41" s="57"/>
      <c r="F41" s="58">
        <f t="shared" si="2"/>
        <v>0</v>
      </c>
    </row>
    <row r="42" spans="1:6" s="18" customFormat="1" ht="15.75" outlineLevel="1">
      <c r="A42" s="7">
        <v>6</v>
      </c>
      <c r="B42" s="86" t="s">
        <v>56</v>
      </c>
      <c r="C42" s="7" t="s">
        <v>15</v>
      </c>
      <c r="D42" s="8">
        <f>170*3</f>
        <v>510</v>
      </c>
      <c r="E42" s="57"/>
      <c r="F42" s="58">
        <f t="shared" si="2"/>
        <v>0</v>
      </c>
    </row>
    <row r="43" spans="1:6" s="25" customFormat="1" ht="18" customHeight="1">
      <c r="A43" s="27"/>
      <c r="B43" s="87" t="s">
        <v>57</v>
      </c>
      <c r="C43" s="29"/>
      <c r="D43" s="30"/>
      <c r="E43" s="31"/>
      <c r="F43" s="32">
        <f>SUM(F31:F42)</f>
        <v>0</v>
      </c>
    </row>
    <row r="44" spans="1:6" s="17" customFormat="1" ht="18" customHeight="1">
      <c r="A44" s="97" t="s">
        <v>9</v>
      </c>
      <c r="B44" s="98"/>
      <c r="C44" s="98"/>
      <c r="D44" s="98"/>
      <c r="E44" s="98"/>
      <c r="F44" s="99"/>
    </row>
    <row r="45" spans="1:6" s="17" customFormat="1" ht="18" customHeight="1" outlineLevel="1">
      <c r="A45" s="2">
        <v>1</v>
      </c>
      <c r="B45" s="1" t="s">
        <v>33</v>
      </c>
      <c r="C45" s="2" t="s">
        <v>21</v>
      </c>
      <c r="D45" s="4">
        <v>319.87</v>
      </c>
      <c r="E45" s="3"/>
      <c r="F45" s="6">
        <f>SUM(D45*E45)</f>
        <v>0</v>
      </c>
    </row>
    <row r="46" spans="1:6" s="17" customFormat="1" ht="18" customHeight="1" outlineLevel="1">
      <c r="A46" s="7">
        <f>A45+1</f>
        <v>2</v>
      </c>
      <c r="B46" s="1" t="s">
        <v>27</v>
      </c>
      <c r="C46" s="2" t="s">
        <v>21</v>
      </c>
      <c r="D46" s="4">
        <v>425.8</v>
      </c>
      <c r="E46" s="3"/>
      <c r="F46" s="6">
        <f>SUM(D46*E46)</f>
        <v>0</v>
      </c>
    </row>
    <row r="47" spans="1:6" s="25" customFormat="1" ht="18" customHeight="1">
      <c r="A47" s="27"/>
      <c r="B47" s="28" t="s">
        <v>10</v>
      </c>
      <c r="C47" s="29"/>
      <c r="D47" s="30"/>
      <c r="E47" s="31"/>
      <c r="F47" s="32">
        <f>SUM(F45:F46)</f>
        <v>0</v>
      </c>
    </row>
    <row r="48" spans="1:6" s="25" customFormat="1" ht="18" customHeight="1">
      <c r="A48" s="51"/>
      <c r="B48" s="52" t="s">
        <v>26</v>
      </c>
      <c r="C48" s="53"/>
      <c r="D48" s="54"/>
      <c r="E48" s="55"/>
      <c r="F48" s="56">
        <f>SUM(F47,F43,F29,F26)</f>
        <v>0</v>
      </c>
    </row>
    <row r="49" spans="2:6" ht="15.75">
      <c r="B49" s="19"/>
      <c r="E49" s="68" t="s">
        <v>24</v>
      </c>
      <c r="F49" s="69">
        <f>SUM(F48*0.2)</f>
        <v>0</v>
      </c>
    </row>
    <row r="50" spans="2:6" ht="15.75">
      <c r="B50" s="19"/>
      <c r="E50" s="68" t="s">
        <v>25</v>
      </c>
      <c r="F50" s="69">
        <f>SUM(F48,F49)</f>
        <v>0</v>
      </c>
    </row>
    <row r="51" ht="15.75">
      <c r="B51" s="19"/>
    </row>
    <row r="52" ht="15.75">
      <c r="B52" s="73" t="s">
        <v>43</v>
      </c>
    </row>
    <row r="53" ht="15.75">
      <c r="B53" s="73" t="s">
        <v>44</v>
      </c>
    </row>
    <row r="54" ht="15.75">
      <c r="B54" s="19"/>
    </row>
    <row r="55" ht="15.75">
      <c r="B55" s="19"/>
    </row>
    <row r="56" ht="15.75">
      <c r="B56" s="19"/>
    </row>
    <row r="57" ht="15.75">
      <c r="B57" s="19"/>
    </row>
    <row r="58" ht="15.75">
      <c r="B58" s="19"/>
    </row>
    <row r="59" ht="15.75">
      <c r="B59" s="19"/>
    </row>
    <row r="60" ht="15.75">
      <c r="B60" s="19"/>
    </row>
    <row r="61" ht="15.75">
      <c r="B61" s="19"/>
    </row>
    <row r="62" ht="15.75">
      <c r="B62" s="19"/>
    </row>
    <row r="63" ht="15.75">
      <c r="B63" s="19"/>
    </row>
    <row r="64" ht="15.75">
      <c r="B64" s="19"/>
    </row>
    <row r="65" ht="15.75">
      <c r="B65" s="19"/>
    </row>
    <row r="66" ht="15.75">
      <c r="B66" s="19"/>
    </row>
    <row r="67" ht="15.75">
      <c r="B67" s="19"/>
    </row>
    <row r="68" ht="15.75">
      <c r="B68" s="19"/>
    </row>
    <row r="69" ht="15.75">
      <c r="B69" s="19"/>
    </row>
    <row r="70" ht="15.75">
      <c r="B70" s="19"/>
    </row>
    <row r="71" ht="15.75">
      <c r="B71" s="19"/>
    </row>
    <row r="72" ht="15.75">
      <c r="B72" s="19"/>
    </row>
    <row r="73" ht="15.75">
      <c r="B73" s="19"/>
    </row>
    <row r="74" ht="15.75">
      <c r="B74" s="19"/>
    </row>
    <row r="75" ht="15.75">
      <c r="B75" s="19"/>
    </row>
    <row r="76" ht="15.75">
      <c r="B76" s="19"/>
    </row>
    <row r="77" ht="15.75">
      <c r="B77" s="19"/>
    </row>
    <row r="78" ht="15.75">
      <c r="B78" s="19"/>
    </row>
    <row r="79" ht="15.75">
      <c r="B79" s="19"/>
    </row>
    <row r="80" ht="15.75">
      <c r="B80" s="19"/>
    </row>
    <row r="81" ht="15.75">
      <c r="B81" s="19"/>
    </row>
    <row r="82" ht="15.75">
      <c r="B82" s="19"/>
    </row>
    <row r="83" ht="15.75">
      <c r="B83" s="19"/>
    </row>
    <row r="84" ht="15.75">
      <c r="B84" s="19"/>
    </row>
    <row r="85" ht="15.75">
      <c r="B85" s="19"/>
    </row>
    <row r="86" ht="15.75">
      <c r="B86" s="19"/>
    </row>
    <row r="87" ht="15.75">
      <c r="B87" s="19"/>
    </row>
    <row r="88" ht="15.75">
      <c r="B88" s="19"/>
    </row>
    <row r="89" ht="15.75">
      <c r="B89" s="19"/>
    </row>
    <row r="90" ht="15.75">
      <c r="B90" s="19"/>
    </row>
    <row r="91" ht="15.75">
      <c r="B91" s="19"/>
    </row>
    <row r="92" ht="15.75">
      <c r="B92" s="19"/>
    </row>
    <row r="93" ht="15.75">
      <c r="B93" s="19"/>
    </row>
    <row r="94" ht="15.75">
      <c r="B94" s="19"/>
    </row>
    <row r="95" ht="15.75">
      <c r="B95" s="19"/>
    </row>
    <row r="96" ht="15.75">
      <c r="B96" s="19"/>
    </row>
    <row r="97" ht="15.75">
      <c r="B97" s="19"/>
    </row>
    <row r="98" ht="15.75">
      <c r="B98" s="19"/>
    </row>
    <row r="99" ht="15.75">
      <c r="B99" s="19"/>
    </row>
    <row r="100" ht="15.75">
      <c r="B100" s="19"/>
    </row>
    <row r="101" ht="15.75">
      <c r="B101" s="19"/>
    </row>
    <row r="102" ht="15.75">
      <c r="B102" s="19"/>
    </row>
    <row r="103" ht="15.75">
      <c r="B103" s="19"/>
    </row>
    <row r="104" ht="15.75">
      <c r="B104" s="19"/>
    </row>
    <row r="105" ht="15.75">
      <c r="B105" s="19"/>
    </row>
    <row r="106" ht="15.75">
      <c r="B106" s="19"/>
    </row>
    <row r="107" ht="15.75">
      <c r="B107" s="19"/>
    </row>
    <row r="108" ht="15.75">
      <c r="B108" s="19"/>
    </row>
    <row r="109" ht="15.75">
      <c r="B109" s="19"/>
    </row>
    <row r="110" ht="15.75">
      <c r="B110" s="19"/>
    </row>
    <row r="111" ht="15.75">
      <c r="B111" s="19"/>
    </row>
    <row r="112" ht="15.75">
      <c r="B112" s="19"/>
    </row>
    <row r="113" ht="15.75">
      <c r="B113" s="19"/>
    </row>
    <row r="114" ht="15.75">
      <c r="B114" s="19"/>
    </row>
    <row r="115" ht="15.75">
      <c r="B115" s="19"/>
    </row>
    <row r="116" ht="15.75">
      <c r="B116" s="19"/>
    </row>
    <row r="117" ht="15.75">
      <c r="B117" s="19"/>
    </row>
    <row r="118" ht="15.75">
      <c r="B118" s="19"/>
    </row>
    <row r="119" ht="15.75">
      <c r="B119" s="19"/>
    </row>
    <row r="120" ht="15.75">
      <c r="B120" s="19"/>
    </row>
    <row r="121" ht="15.75">
      <c r="B121" s="19"/>
    </row>
    <row r="122" ht="15.75">
      <c r="B122" s="19"/>
    </row>
    <row r="123" ht="15.75">
      <c r="B123" s="19"/>
    </row>
    <row r="124" ht="15.75">
      <c r="B124" s="19"/>
    </row>
    <row r="125" ht="15.75">
      <c r="B125" s="19"/>
    </row>
    <row r="126" ht="15.75">
      <c r="B126" s="19"/>
    </row>
    <row r="127" ht="15.75">
      <c r="B127" s="19"/>
    </row>
    <row r="128" ht="15.75">
      <c r="B128" s="19"/>
    </row>
    <row r="129" ht="15.75">
      <c r="B129" s="19"/>
    </row>
    <row r="130" ht="15.75">
      <c r="B130" s="19"/>
    </row>
    <row r="131" ht="15.75">
      <c r="B131" s="19"/>
    </row>
    <row r="132" ht="15.75">
      <c r="B132" s="19"/>
    </row>
    <row r="133" ht="15.75">
      <c r="B133" s="19"/>
    </row>
    <row r="134" ht="15.75">
      <c r="B134" s="19"/>
    </row>
    <row r="135" ht="15.75">
      <c r="B135" s="19"/>
    </row>
    <row r="136" ht="15.75">
      <c r="B136" s="19"/>
    </row>
    <row r="137" ht="15.75">
      <c r="B137" s="19"/>
    </row>
    <row r="138" ht="15.75">
      <c r="B138" s="19"/>
    </row>
    <row r="139" ht="15.75">
      <c r="B139" s="19"/>
    </row>
    <row r="140" ht="15.75">
      <c r="B140" s="19"/>
    </row>
    <row r="141" ht="15.75">
      <c r="B141" s="19"/>
    </row>
    <row r="142" ht="15.75">
      <c r="B142" s="19"/>
    </row>
    <row r="143" ht="15.75">
      <c r="B143" s="19"/>
    </row>
    <row r="144" ht="15.75">
      <c r="B144" s="19"/>
    </row>
    <row r="145" ht="15.75">
      <c r="B145" s="19"/>
    </row>
    <row r="146" ht="15.75">
      <c r="B146" s="19"/>
    </row>
    <row r="147" ht="15.75">
      <c r="B147" s="19"/>
    </row>
    <row r="148" ht="15.75">
      <c r="B148" s="19"/>
    </row>
    <row r="149" ht="15.75">
      <c r="B149" s="19"/>
    </row>
    <row r="150" ht="15.75">
      <c r="B150" s="19"/>
    </row>
    <row r="151" ht="15.75">
      <c r="B151" s="19"/>
    </row>
    <row r="152" ht="15.75">
      <c r="B152" s="19"/>
    </row>
    <row r="153" ht="15.75">
      <c r="B153" s="19"/>
    </row>
  </sheetData>
  <sheetProtection selectLockedCells="1" selectUnlockedCells="1"/>
  <mergeCells count="7">
    <mergeCell ref="A27:F27"/>
    <mergeCell ref="A29:E29"/>
    <mergeCell ref="A30:F30"/>
    <mergeCell ref="A44:F44"/>
    <mergeCell ref="A9:F9"/>
    <mergeCell ref="A2:F2"/>
    <mergeCell ref="A4:F5"/>
  </mergeCells>
  <printOptions/>
  <pageMargins left="0.7874015748031497" right="0.2362204724409449" top="0.35433070866141736" bottom="0.7086614173228347" header="0.5118110236220472" footer="0.5118110236220472"/>
  <pageSetup horizontalDpi="300" verticalDpi="3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svalcheva</cp:lastModifiedBy>
  <cp:lastPrinted>2018-06-29T13:49:32Z</cp:lastPrinted>
  <dcterms:created xsi:type="dcterms:W3CDTF">2016-09-28T19:17:58Z</dcterms:created>
  <dcterms:modified xsi:type="dcterms:W3CDTF">2018-06-29T13:49:34Z</dcterms:modified>
  <cp:category/>
  <cp:version/>
  <cp:contentType/>
  <cp:contentStatus/>
</cp:coreProperties>
</file>